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 activeTab="1"/>
  </bookViews>
  <sheets>
    <sheet name="dupa" sheetId="1" r:id="rId1"/>
    <sheet name="rect.12.08" sheetId="3" r:id="rId2"/>
  </sheets>
  <definedNames>
    <definedName name="_xlnm.Print_Area" localSheetId="0">dupa!$A$1:$H$31</definedName>
  </definedNames>
  <calcPr calcId="144525"/>
</workbook>
</file>

<file path=xl/calcChain.xml><?xml version="1.0" encoding="utf-8"?>
<calcChain xmlns="http://schemas.openxmlformats.org/spreadsheetml/2006/main">
  <c r="E10" i="3" l="1"/>
  <c r="F10" i="3"/>
  <c r="G10" i="3"/>
  <c r="H10" i="3"/>
  <c r="E11" i="3"/>
  <c r="F11" i="3"/>
  <c r="G11" i="3"/>
  <c r="H11" i="3"/>
  <c r="H15" i="3"/>
  <c r="G15" i="3"/>
  <c r="F15" i="3"/>
  <c r="E15" i="3"/>
  <c r="H17" i="3" l="1"/>
  <c r="G17" i="3"/>
  <c r="F17" i="3"/>
  <c r="E17" i="3"/>
  <c r="G26" i="3"/>
  <c r="F26" i="3"/>
  <c r="E26" i="3"/>
  <c r="D11" i="3" l="1"/>
  <c r="D10" i="3"/>
  <c r="D15" i="3" l="1"/>
  <c r="E23" i="3"/>
  <c r="F23" i="3"/>
  <c r="G23" i="3"/>
  <c r="H23" i="3"/>
  <c r="D26" i="3" l="1"/>
  <c r="D23" i="3" s="1"/>
  <c r="D17" i="3"/>
  <c r="G9" i="3" l="1"/>
  <c r="H21" i="3"/>
  <c r="H9" i="3" s="1"/>
  <c r="G21" i="3"/>
  <c r="F21" i="3"/>
  <c r="E21" i="3"/>
  <c r="D21" i="3"/>
  <c r="H18" i="3"/>
  <c r="G18" i="3"/>
  <c r="F18" i="3"/>
  <c r="E18" i="3"/>
  <c r="D18" i="3"/>
  <c r="H14" i="3"/>
  <c r="G14" i="3"/>
  <c r="F14" i="3"/>
  <c r="E14" i="3"/>
  <c r="D14" i="3"/>
  <c r="F9" i="3"/>
  <c r="E9" i="3"/>
  <c r="E13" i="3" l="1"/>
  <c r="E12" i="3" s="1"/>
  <c r="F13" i="3"/>
  <c r="F12" i="3" s="1"/>
  <c r="D9" i="3"/>
  <c r="G13" i="3"/>
  <c r="G12" i="3" s="1"/>
  <c r="D13" i="3"/>
  <c r="D12" i="3" s="1"/>
  <c r="H13" i="3"/>
  <c r="H12" i="3" s="1"/>
  <c r="E23" i="1"/>
  <c r="F23" i="1"/>
  <c r="G23" i="1"/>
  <c r="H23" i="1"/>
  <c r="E21" i="1"/>
  <c r="F21" i="1"/>
  <c r="G21" i="1"/>
  <c r="H21" i="1"/>
  <c r="E18" i="1"/>
  <c r="F18" i="1"/>
  <c r="G18" i="1"/>
  <c r="H18" i="1"/>
  <c r="E14" i="1"/>
  <c r="E10" i="1" s="1"/>
  <c r="F14" i="1"/>
  <c r="F10" i="1" s="1"/>
  <c r="G14" i="1"/>
  <c r="H14" i="1"/>
  <c r="H10" i="1" s="1"/>
  <c r="D23" i="1"/>
  <c r="F11" i="1" l="1"/>
  <c r="F9" i="1" s="1"/>
  <c r="H11" i="1"/>
  <c r="H9" i="1" s="1"/>
  <c r="G11" i="1"/>
  <c r="G10" i="1"/>
  <c r="F13" i="1"/>
  <c r="F12" i="1" s="1"/>
  <c r="H13" i="1"/>
  <c r="H12" i="1" s="1"/>
  <c r="G13" i="1"/>
  <c r="G12" i="1" s="1"/>
  <c r="E13" i="1"/>
  <c r="E11" i="1"/>
  <c r="G9" i="1" l="1"/>
  <c r="E9" i="1"/>
  <c r="E12" i="1"/>
  <c r="D21" i="1" l="1"/>
  <c r="D18" i="1"/>
  <c r="D14" i="1"/>
  <c r="D10" i="1" s="1"/>
  <c r="D13" i="1" l="1"/>
  <c r="D12" i="1" s="1"/>
  <c r="D11" i="1"/>
  <c r="D9" i="1" s="1"/>
</calcChain>
</file>

<file path=xl/sharedStrings.xml><?xml version="1.0" encoding="utf-8"?>
<sst xmlns="http://schemas.openxmlformats.org/spreadsheetml/2006/main" count="81" uniqueCount="47">
  <si>
    <t>Alte venituri din proprietate</t>
  </si>
  <si>
    <t>Diverse venituri (rd.25)</t>
  </si>
  <si>
    <t>Alte venituri</t>
  </si>
  <si>
    <t>Alte transferuri voluntare</t>
  </si>
  <si>
    <t>Cod indicator</t>
  </si>
  <si>
    <t>Denumire</t>
  </si>
  <si>
    <t>Total</t>
  </si>
  <si>
    <t xml:space="preserve">                                   VENITURI BUGETARE </t>
  </si>
  <si>
    <t xml:space="preserve">                                             GLOBAL</t>
  </si>
  <si>
    <t>0010</t>
  </si>
  <si>
    <t>TRIM I</t>
  </si>
  <si>
    <t xml:space="preserve">TRIM II </t>
  </si>
  <si>
    <t>TRIM III</t>
  </si>
  <si>
    <t>TRIM IV</t>
  </si>
  <si>
    <t>SECRETAR GENERAL,</t>
  </si>
  <si>
    <t>Jr. TODOR NICOLAE ADRIAN</t>
  </si>
  <si>
    <t>371003</t>
  </si>
  <si>
    <t>371004</t>
  </si>
  <si>
    <t xml:space="preserve">C1.  VENITURI DIN PROPRIETATE </t>
  </si>
  <si>
    <t xml:space="preserve">TOTAL VENITURI </t>
  </si>
  <si>
    <t>I.  VENITURI CURENTE</t>
  </si>
  <si>
    <t>Venituri din proprietate</t>
  </si>
  <si>
    <t>C.   VENITURI NEFISCALE ( C1 + C2 )</t>
  </si>
  <si>
    <t>PRIMĂRIA SIMERIA</t>
  </si>
  <si>
    <t>BUGETUL ACTIVITĂȚILOR FINANȚATE PARȚIAL SAU INTEGRAL DIN VENITURI PROPRII</t>
  </si>
  <si>
    <t xml:space="preserve">C2.  VÂNZĂRI DE BUNURI ȘI SERVICII </t>
  </si>
  <si>
    <t>Venituri din concesiuni și inchirieri</t>
  </si>
  <si>
    <t>Venituri din utilizarea pășunilor comunale</t>
  </si>
  <si>
    <t xml:space="preserve">Veni din prestări de servicii și alte activități </t>
  </si>
  <si>
    <t>Taxe și alte venituri din  Învățământ</t>
  </si>
  <si>
    <t>Contribuția elevilor și studentilor pentru internate, cămine</t>
  </si>
  <si>
    <t>Transferuri voluntare, altele dacât subvențiile</t>
  </si>
  <si>
    <t>Vărsăminte din secțiunea funcționare</t>
  </si>
  <si>
    <t>Vărsăminte în secțiunea dezvoltare</t>
  </si>
  <si>
    <t>PREȘEDINTE ȘEDINȚĂ,</t>
  </si>
  <si>
    <t>CONSILIER,</t>
  </si>
  <si>
    <t>CONTRASEMNEAZĂ,</t>
  </si>
  <si>
    <t>PASCU MARIA-ELENA</t>
  </si>
  <si>
    <t>ANEXA 1 la HCL NR. 32 / 2021</t>
  </si>
  <si>
    <t>431009</t>
  </si>
  <si>
    <t>Inițiator</t>
  </si>
  <si>
    <t>Primar,</t>
  </si>
  <si>
    <t>Bedea Iuliu-Gelu</t>
  </si>
  <si>
    <t>Avizat,</t>
  </si>
  <si>
    <t>Secretar General,</t>
  </si>
  <si>
    <t>Jr. Todor Nicolae - Adrian</t>
  </si>
  <si>
    <t>ANEXA 1 la HCL NR. ....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</si>
</sst>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3" fillId="2" borderId="1" xfId="0" applyNumberFormat="1" applyFont="1" applyFill="1" applyBorder="1"/>
    <xf numFmtId="2" fontId="3" fillId="0" borderId="2" xfId="0" applyNumberFormat="1" applyFont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2" fontId="5" fillId="0" borderId="2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3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49" fontId="0" fillId="0" borderId="6" xfId="0" applyNumberFormat="1" applyBorder="1" applyAlignment="1">
      <alignment horizontal="left"/>
    </xf>
    <xf numFmtId="0" fontId="0" fillId="0" borderId="6" xfId="0" applyBorder="1"/>
    <xf numFmtId="2" fontId="5" fillId="0" borderId="6" xfId="0" applyNumberFormat="1" applyFont="1" applyBorder="1"/>
    <xf numFmtId="0" fontId="5" fillId="0" borderId="6" xfId="0" applyFont="1" applyBorder="1"/>
    <xf numFmtId="2" fontId="4" fillId="2" borderId="2" xfId="0" applyNumberFormat="1" applyFont="1" applyFill="1" applyBorder="1"/>
    <xf numFmtId="2" fontId="5" fillId="2" borderId="6" xfId="0" applyNumberFormat="1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60" zoomScaleNormal="100" workbookViewId="0">
      <selection sqref="A1:H31"/>
    </sheetView>
  </sheetViews>
  <sheetFormatPr defaultRowHeight="15" x14ac:dyDescent="0.25"/>
  <cols>
    <col min="1" max="1" width="4" style="2" customWidth="1"/>
    <col min="2" max="2" width="14.85546875" customWidth="1"/>
    <col min="3" max="3" width="54.5703125" bestFit="1" customWidth="1"/>
    <col min="4" max="4" width="26" customWidth="1"/>
  </cols>
  <sheetData>
    <row r="1" spans="2:10" s="2" customFormat="1" x14ac:dyDescent="0.25">
      <c r="B1" s="2" t="s">
        <v>23</v>
      </c>
      <c r="D1" s="2" t="s">
        <v>38</v>
      </c>
    </row>
    <row r="2" spans="2:10" s="2" customFormat="1" x14ac:dyDescent="0.25"/>
    <row r="3" spans="2:10" s="2" customFormat="1" x14ac:dyDescent="0.25">
      <c r="B3" s="4"/>
      <c r="C3" s="5" t="s">
        <v>7</v>
      </c>
      <c r="D3" s="4"/>
    </row>
    <row r="4" spans="2:10" s="2" customFormat="1" x14ac:dyDescent="0.25">
      <c r="B4" s="4"/>
      <c r="C4" s="6" t="s">
        <v>24</v>
      </c>
      <c r="D4" s="4"/>
    </row>
    <row r="5" spans="2:10" s="2" customFormat="1" x14ac:dyDescent="0.25">
      <c r="B5" s="4"/>
      <c r="C5" s="7" t="s">
        <v>8</v>
      </c>
      <c r="D5" s="4"/>
    </row>
    <row r="6" spans="2:10" s="2" customFormat="1" x14ac:dyDescent="0.25">
      <c r="B6" s="4"/>
      <c r="C6" s="4"/>
      <c r="D6" s="4"/>
    </row>
    <row r="7" spans="2:10" s="2" customFormat="1" ht="15.75" thickBot="1" x14ac:dyDescent="0.3"/>
    <row r="8" spans="2:10" ht="15.75" thickBot="1" x14ac:dyDescent="0.3">
      <c r="B8" s="12" t="s">
        <v>4</v>
      </c>
      <c r="C8" s="13" t="s">
        <v>5</v>
      </c>
      <c r="D8" s="14" t="s">
        <v>6</v>
      </c>
      <c r="E8" s="16" t="s">
        <v>10</v>
      </c>
      <c r="F8" s="17" t="s">
        <v>11</v>
      </c>
      <c r="G8" s="17" t="s">
        <v>12</v>
      </c>
      <c r="H8" s="18" t="s">
        <v>13</v>
      </c>
      <c r="I8" s="2"/>
      <c r="J8" s="2"/>
    </row>
    <row r="9" spans="2:10" x14ac:dyDescent="0.25">
      <c r="B9" s="8"/>
      <c r="C9" s="3" t="s">
        <v>22</v>
      </c>
      <c r="D9" s="25">
        <f>SUM(D10+D11)</f>
        <v>2242.5500000000002</v>
      </c>
      <c r="E9" s="25">
        <f t="shared" ref="E9:H9" si="0">SUM(E10+E11)</f>
        <v>804.91000000000008</v>
      </c>
      <c r="F9" s="25">
        <f t="shared" si="0"/>
        <v>742.8</v>
      </c>
      <c r="G9" s="25">
        <f t="shared" si="0"/>
        <v>407.96000000000004</v>
      </c>
      <c r="H9" s="25">
        <f t="shared" si="0"/>
        <v>286.88</v>
      </c>
      <c r="I9" s="2"/>
      <c r="J9" s="2"/>
    </row>
    <row r="10" spans="2:10" x14ac:dyDescent="0.25">
      <c r="B10" s="9"/>
      <c r="C10" s="1" t="s">
        <v>18</v>
      </c>
      <c r="D10" s="26">
        <f>D14</f>
        <v>626</v>
      </c>
      <c r="E10" s="26">
        <f t="shared" ref="E10:H10" si="1">E14</f>
        <v>208</v>
      </c>
      <c r="F10" s="26">
        <f t="shared" si="1"/>
        <v>152</v>
      </c>
      <c r="G10" s="26">
        <f t="shared" si="1"/>
        <v>138</v>
      </c>
      <c r="H10" s="26">
        <f t="shared" si="1"/>
        <v>128</v>
      </c>
      <c r="I10" s="2"/>
      <c r="J10" s="2"/>
    </row>
    <row r="11" spans="2:10" x14ac:dyDescent="0.25">
      <c r="B11" s="9"/>
      <c r="C11" s="1" t="s">
        <v>25</v>
      </c>
      <c r="D11" s="26">
        <f>SUM(D18+D21+D23)</f>
        <v>1616.55</v>
      </c>
      <c r="E11" s="26">
        <f t="shared" ref="E11:H11" si="2">SUM(E18+E21+E23)</f>
        <v>596.91000000000008</v>
      </c>
      <c r="F11" s="26">
        <f t="shared" si="2"/>
        <v>590.79999999999995</v>
      </c>
      <c r="G11" s="26">
        <f t="shared" si="2"/>
        <v>269.96000000000004</v>
      </c>
      <c r="H11" s="26">
        <f t="shared" si="2"/>
        <v>158.88</v>
      </c>
      <c r="I11" s="2"/>
      <c r="J11" s="2"/>
    </row>
    <row r="12" spans="2:10" x14ac:dyDescent="0.25">
      <c r="B12" s="10" t="s">
        <v>9</v>
      </c>
      <c r="C12" s="11" t="s">
        <v>19</v>
      </c>
      <c r="D12" s="24">
        <f>SUM(D13)</f>
        <v>2242.5500000000002</v>
      </c>
      <c r="E12" s="24">
        <f t="shared" ref="E12:H12" si="3">SUM(E13)</f>
        <v>804.91000000000008</v>
      </c>
      <c r="F12" s="24">
        <f t="shared" si="3"/>
        <v>742.8</v>
      </c>
      <c r="G12" s="24">
        <f t="shared" si="3"/>
        <v>407.96000000000004</v>
      </c>
      <c r="H12" s="24">
        <f t="shared" si="3"/>
        <v>286.88</v>
      </c>
      <c r="I12" s="2"/>
      <c r="J12" s="2"/>
    </row>
    <row r="13" spans="2:10" x14ac:dyDescent="0.25">
      <c r="B13" s="10" t="s">
        <v>9</v>
      </c>
      <c r="C13" s="11" t="s">
        <v>20</v>
      </c>
      <c r="D13" s="24">
        <f>SUM(D14+D18+D21+D23)</f>
        <v>2242.5500000000002</v>
      </c>
      <c r="E13" s="24">
        <f t="shared" ref="E13:H13" si="4">SUM(E14+E18+E21+E23)</f>
        <v>804.91000000000008</v>
      </c>
      <c r="F13" s="24">
        <f t="shared" si="4"/>
        <v>742.8</v>
      </c>
      <c r="G13" s="24">
        <f t="shared" si="4"/>
        <v>407.96000000000004</v>
      </c>
      <c r="H13" s="24">
        <f t="shared" si="4"/>
        <v>286.88</v>
      </c>
      <c r="I13" s="2"/>
      <c r="J13" s="2"/>
    </row>
    <row r="14" spans="2:10" x14ac:dyDescent="0.25">
      <c r="B14" s="10">
        <v>3010</v>
      </c>
      <c r="C14" s="11" t="s">
        <v>21</v>
      </c>
      <c r="D14" s="24">
        <f>D15+D16+D17</f>
        <v>626</v>
      </c>
      <c r="E14" s="24">
        <f t="shared" ref="E14:H14" si="5">E15+E16+E17</f>
        <v>208</v>
      </c>
      <c r="F14" s="24">
        <f t="shared" si="5"/>
        <v>152</v>
      </c>
      <c r="G14" s="24">
        <f t="shared" si="5"/>
        <v>138</v>
      </c>
      <c r="H14" s="24">
        <f t="shared" si="5"/>
        <v>128</v>
      </c>
      <c r="I14" s="2"/>
      <c r="J14" s="2"/>
    </row>
    <row r="15" spans="2:10" x14ac:dyDescent="0.25">
      <c r="B15" s="9">
        <v>30100530</v>
      </c>
      <c r="C15" s="1" t="s">
        <v>26</v>
      </c>
      <c r="D15" s="19">
        <v>10</v>
      </c>
      <c r="E15" s="20">
        <v>2</v>
      </c>
      <c r="F15" s="20">
        <v>2</v>
      </c>
      <c r="G15" s="20">
        <v>4</v>
      </c>
      <c r="H15" s="20">
        <v>2</v>
      </c>
      <c r="I15" s="2"/>
      <c r="J15" s="2"/>
    </row>
    <row r="16" spans="2:10" x14ac:dyDescent="0.25">
      <c r="B16" s="9">
        <v>301009</v>
      </c>
      <c r="C16" s="1" t="s">
        <v>27</v>
      </c>
      <c r="D16" s="19">
        <v>30</v>
      </c>
      <c r="E16" s="20">
        <v>5</v>
      </c>
      <c r="F16" s="20">
        <v>10</v>
      </c>
      <c r="G16" s="20">
        <v>10</v>
      </c>
      <c r="H16" s="20">
        <v>5</v>
      </c>
      <c r="I16" s="2"/>
      <c r="J16" s="2"/>
    </row>
    <row r="17" spans="2:10" x14ac:dyDescent="0.25">
      <c r="B17" s="9">
        <v>301050</v>
      </c>
      <c r="C17" s="1" t="s">
        <v>0</v>
      </c>
      <c r="D17" s="19">
        <v>586</v>
      </c>
      <c r="E17" s="20">
        <v>201</v>
      </c>
      <c r="F17" s="20">
        <v>140</v>
      </c>
      <c r="G17" s="20">
        <v>124</v>
      </c>
      <c r="H17" s="20">
        <v>121</v>
      </c>
      <c r="I17" s="2"/>
      <c r="J17" s="2"/>
    </row>
    <row r="18" spans="2:10" x14ac:dyDescent="0.25">
      <c r="B18" s="10">
        <v>3310</v>
      </c>
      <c r="C18" s="11" t="s">
        <v>28</v>
      </c>
      <c r="D18" s="21">
        <f>D19+D20</f>
        <v>558.54999999999995</v>
      </c>
      <c r="E18" s="21">
        <f t="shared" ref="E18:H18" si="6">E19+E20</f>
        <v>160</v>
      </c>
      <c r="F18" s="21">
        <f t="shared" si="6"/>
        <v>173.55</v>
      </c>
      <c r="G18" s="21">
        <f t="shared" si="6"/>
        <v>110</v>
      </c>
      <c r="H18" s="21">
        <f t="shared" si="6"/>
        <v>115</v>
      </c>
      <c r="I18" s="2"/>
      <c r="J18" s="2"/>
    </row>
    <row r="19" spans="2:10" x14ac:dyDescent="0.25">
      <c r="B19" s="9">
        <v>331005</v>
      </c>
      <c r="C19" s="1" t="s">
        <v>29</v>
      </c>
      <c r="D19" s="19">
        <v>348.55</v>
      </c>
      <c r="E19" s="20">
        <v>90</v>
      </c>
      <c r="F19" s="20">
        <v>109.55</v>
      </c>
      <c r="G19" s="20">
        <v>95</v>
      </c>
      <c r="H19" s="20">
        <v>54</v>
      </c>
      <c r="I19" s="2"/>
      <c r="J19" s="2"/>
    </row>
    <row r="20" spans="2:10" x14ac:dyDescent="0.25">
      <c r="B20" s="9">
        <v>331014</v>
      </c>
      <c r="C20" s="1" t="s">
        <v>30</v>
      </c>
      <c r="D20" s="19">
        <v>210</v>
      </c>
      <c r="E20" s="20">
        <v>70</v>
      </c>
      <c r="F20" s="20">
        <v>64</v>
      </c>
      <c r="G20" s="20">
        <v>15</v>
      </c>
      <c r="H20" s="20">
        <v>61</v>
      </c>
      <c r="I20" s="2"/>
      <c r="J20" s="2"/>
    </row>
    <row r="21" spans="2:10" x14ac:dyDescent="0.25">
      <c r="B21" s="10">
        <v>3610</v>
      </c>
      <c r="C21" s="11" t="s">
        <v>1</v>
      </c>
      <c r="D21" s="21">
        <f>D22</f>
        <v>0</v>
      </c>
      <c r="E21" s="21">
        <f t="shared" ref="E21:H21" si="7">E22</f>
        <v>0</v>
      </c>
      <c r="F21" s="21">
        <f t="shared" si="7"/>
        <v>0</v>
      </c>
      <c r="G21" s="21">
        <f t="shared" si="7"/>
        <v>0</v>
      </c>
      <c r="H21" s="21">
        <f t="shared" si="7"/>
        <v>0</v>
      </c>
      <c r="I21" s="2"/>
      <c r="J21" s="2"/>
    </row>
    <row r="22" spans="2:10" x14ac:dyDescent="0.25">
      <c r="B22" s="9">
        <v>361050</v>
      </c>
      <c r="C22" s="1" t="s">
        <v>2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"/>
      <c r="J22" s="2"/>
    </row>
    <row r="23" spans="2:10" x14ac:dyDescent="0.25">
      <c r="B23" s="10">
        <v>3710</v>
      </c>
      <c r="C23" s="11" t="s">
        <v>31</v>
      </c>
      <c r="D23" s="21">
        <f>D24+D25+D26</f>
        <v>1058</v>
      </c>
      <c r="E23" s="21">
        <f>E24+E25+E26</f>
        <v>436.91</v>
      </c>
      <c r="F23" s="21">
        <f>F24+F25+F26</f>
        <v>417.25</v>
      </c>
      <c r="G23" s="21">
        <f>G24+G25+G26</f>
        <v>159.96</v>
      </c>
      <c r="H23" s="21">
        <f>H24+H25+H26</f>
        <v>43.88</v>
      </c>
      <c r="I23" s="2"/>
      <c r="J23" s="2"/>
    </row>
    <row r="24" spans="2:10" s="2" customFormat="1" x14ac:dyDescent="0.25">
      <c r="B24" s="27" t="s">
        <v>16</v>
      </c>
      <c r="C24" s="28" t="s">
        <v>32</v>
      </c>
      <c r="D24" s="22">
        <v>0</v>
      </c>
      <c r="E24" s="23">
        <v>0</v>
      </c>
      <c r="F24" s="23"/>
      <c r="G24" s="23"/>
      <c r="H24" s="23"/>
    </row>
    <row r="25" spans="2:10" x14ac:dyDescent="0.25">
      <c r="B25" s="9" t="s">
        <v>17</v>
      </c>
      <c r="C25" s="11" t="s">
        <v>33</v>
      </c>
      <c r="D25" s="26">
        <v>0</v>
      </c>
      <c r="E25" s="23">
        <v>0</v>
      </c>
      <c r="F25" s="25"/>
      <c r="G25" s="25"/>
      <c r="H25" s="25"/>
      <c r="I25" s="2"/>
      <c r="J25" s="2"/>
    </row>
    <row r="26" spans="2:10" x14ac:dyDescent="0.25">
      <c r="B26" s="29">
        <v>371050</v>
      </c>
      <c r="C26" s="30" t="s">
        <v>3</v>
      </c>
      <c r="D26" s="31">
        <v>1058</v>
      </c>
      <c r="E26" s="32">
        <v>436.91</v>
      </c>
      <c r="F26" s="32">
        <v>417.25</v>
      </c>
      <c r="G26" s="32">
        <v>159.96</v>
      </c>
      <c r="H26" s="32">
        <v>43.88</v>
      </c>
      <c r="I26" s="2"/>
      <c r="J26" s="2"/>
    </row>
    <row r="27" spans="2:10" x14ac:dyDescent="0.25">
      <c r="B27" s="1"/>
      <c r="C27" s="1"/>
      <c r="D27" s="1"/>
      <c r="E27" s="1"/>
      <c r="F27" s="1"/>
      <c r="G27" s="1"/>
      <c r="H27" s="1"/>
    </row>
    <row r="28" spans="2:10" x14ac:dyDescent="0.25">
      <c r="B28" s="2"/>
      <c r="C28" s="2"/>
      <c r="D28" s="2"/>
    </row>
    <row r="29" spans="2:10" x14ac:dyDescent="0.25">
      <c r="B29" s="15" t="s">
        <v>34</v>
      </c>
      <c r="C29" s="15"/>
      <c r="D29" s="15" t="s">
        <v>36</v>
      </c>
      <c r="E29" s="2"/>
      <c r="F29" s="2"/>
    </row>
    <row r="30" spans="2:10" x14ac:dyDescent="0.25">
      <c r="B30" s="15" t="s">
        <v>35</v>
      </c>
      <c r="C30" s="15"/>
      <c r="D30" s="15" t="s">
        <v>14</v>
      </c>
      <c r="E30" s="2"/>
      <c r="F30" s="2"/>
    </row>
    <row r="31" spans="2:10" x14ac:dyDescent="0.25">
      <c r="B31" s="15" t="s">
        <v>37</v>
      </c>
      <c r="C31" s="15"/>
      <c r="D31" s="15" t="s">
        <v>15</v>
      </c>
      <c r="E31" s="2"/>
      <c r="F31" s="2"/>
    </row>
    <row r="32" spans="2:10" x14ac:dyDescent="0.25">
      <c r="B32" s="2"/>
      <c r="C32" s="2"/>
      <c r="D32" s="2"/>
    </row>
  </sheetData>
  <pageMargins left="0.70866141732283505" right="0.70866141732283505" top="0.74803149606299202" bottom="0.74803149606299202" header="0.31496062992126" footer="0.31496062992126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O17" sqref="O17"/>
    </sheetView>
  </sheetViews>
  <sheetFormatPr defaultRowHeight="15" x14ac:dyDescent="0.25"/>
  <cols>
    <col min="3" max="3" width="76.7109375" bestFit="1" customWidth="1"/>
  </cols>
  <sheetData>
    <row r="1" spans="1:8" x14ac:dyDescent="0.25">
      <c r="A1" s="2"/>
      <c r="B1" s="2" t="s">
        <v>23</v>
      </c>
      <c r="C1" s="2"/>
      <c r="D1" s="2" t="s">
        <v>46</v>
      </c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4"/>
      <c r="C3" s="5" t="s">
        <v>7</v>
      </c>
      <c r="D3" s="4"/>
      <c r="E3" s="2"/>
      <c r="F3" s="2"/>
      <c r="G3" s="2"/>
      <c r="H3" s="2"/>
    </row>
    <row r="4" spans="1:8" x14ac:dyDescent="0.25">
      <c r="A4" s="2"/>
      <c r="B4" s="4"/>
      <c r="C4" s="6" t="s">
        <v>24</v>
      </c>
      <c r="D4" s="4"/>
      <c r="E4" s="2"/>
      <c r="F4" s="2"/>
      <c r="G4" s="2"/>
      <c r="H4" s="2"/>
    </row>
    <row r="5" spans="1:8" x14ac:dyDescent="0.25">
      <c r="A5" s="2"/>
      <c r="B5" s="4"/>
      <c r="C5" s="7" t="s">
        <v>8</v>
      </c>
      <c r="D5" s="4"/>
      <c r="E5" s="2"/>
      <c r="F5" s="2"/>
      <c r="G5" s="2"/>
      <c r="H5" s="2"/>
    </row>
    <row r="6" spans="1:8" x14ac:dyDescent="0.25">
      <c r="A6" s="2"/>
      <c r="B6" s="4"/>
      <c r="C6" s="4"/>
      <c r="D6" s="4"/>
      <c r="E6" s="2"/>
      <c r="F6" s="2"/>
      <c r="G6" s="2"/>
      <c r="H6" s="2"/>
    </row>
    <row r="7" spans="1:8" ht="15.75" thickBot="1" x14ac:dyDescent="0.3">
      <c r="A7" s="2"/>
      <c r="B7" s="2"/>
      <c r="C7" s="2"/>
      <c r="D7" s="2"/>
      <c r="E7" s="2"/>
      <c r="F7" s="2"/>
      <c r="G7" s="2"/>
      <c r="H7" s="2"/>
    </row>
    <row r="8" spans="1:8" ht="30.75" thickBot="1" x14ac:dyDescent="0.3">
      <c r="A8" s="2"/>
      <c r="B8" s="12" t="s">
        <v>4</v>
      </c>
      <c r="C8" s="13" t="s">
        <v>5</v>
      </c>
      <c r="D8" s="14" t="s">
        <v>6</v>
      </c>
      <c r="E8" s="16" t="s">
        <v>10</v>
      </c>
      <c r="F8" s="17" t="s">
        <v>11</v>
      </c>
      <c r="G8" s="17" t="s">
        <v>12</v>
      </c>
      <c r="H8" s="18" t="s">
        <v>13</v>
      </c>
    </row>
    <row r="9" spans="1:8" x14ac:dyDescent="0.25">
      <c r="A9" s="2"/>
      <c r="B9" s="8"/>
      <c r="C9" s="3" t="s">
        <v>22</v>
      </c>
      <c r="D9" s="33">
        <f>SUM(D10+D11)</f>
        <v>2827</v>
      </c>
      <c r="E9" s="25">
        <f t="shared" ref="E9:H9" si="0">SUM(E10+E11)</f>
        <v>1148</v>
      </c>
      <c r="F9" s="25">
        <f t="shared" si="0"/>
        <v>1129.5</v>
      </c>
      <c r="G9" s="25">
        <f t="shared" si="0"/>
        <v>855.5</v>
      </c>
      <c r="H9" s="25">
        <f t="shared" si="0"/>
        <v>244</v>
      </c>
    </row>
    <row r="10" spans="1:8" x14ac:dyDescent="0.25">
      <c r="A10" s="2"/>
      <c r="B10" s="9"/>
      <c r="C10" s="1" t="s">
        <v>18</v>
      </c>
      <c r="D10" s="19">
        <f>D14</f>
        <v>815</v>
      </c>
      <c r="E10" s="19">
        <f t="shared" ref="E10:H10" si="1">E14</f>
        <v>516</v>
      </c>
      <c r="F10" s="19">
        <f t="shared" si="1"/>
        <v>489</v>
      </c>
      <c r="G10" s="19">
        <f t="shared" si="1"/>
        <v>263</v>
      </c>
      <c r="H10" s="19">
        <f t="shared" si="1"/>
        <v>97</v>
      </c>
    </row>
    <row r="11" spans="1:8" x14ac:dyDescent="0.25">
      <c r="A11" s="2"/>
      <c r="B11" s="9"/>
      <c r="C11" s="1" t="s">
        <v>25</v>
      </c>
      <c r="D11" s="19">
        <f>D18+D23</f>
        <v>2012</v>
      </c>
      <c r="E11" s="19">
        <f t="shared" ref="E11:H11" si="2">E18+E23</f>
        <v>632</v>
      </c>
      <c r="F11" s="19">
        <f t="shared" si="2"/>
        <v>640.5</v>
      </c>
      <c r="G11" s="19">
        <f t="shared" si="2"/>
        <v>592.5</v>
      </c>
      <c r="H11" s="19">
        <f t="shared" si="2"/>
        <v>147</v>
      </c>
    </row>
    <row r="12" spans="1:8" x14ac:dyDescent="0.25">
      <c r="A12" s="2"/>
      <c r="B12" s="10" t="s">
        <v>9</v>
      </c>
      <c r="C12" s="11" t="s">
        <v>19</v>
      </c>
      <c r="D12" s="21">
        <f>SUM(D13)</f>
        <v>2827</v>
      </c>
      <c r="E12" s="24">
        <f t="shared" ref="E12:H12" si="3">SUM(E13)</f>
        <v>1148</v>
      </c>
      <c r="F12" s="24">
        <f t="shared" si="3"/>
        <v>1129.5</v>
      </c>
      <c r="G12" s="24">
        <f t="shared" si="3"/>
        <v>855.5</v>
      </c>
      <c r="H12" s="24">
        <f t="shared" si="3"/>
        <v>244</v>
      </c>
    </row>
    <row r="13" spans="1:8" x14ac:dyDescent="0.25">
      <c r="A13" s="2"/>
      <c r="B13" s="10" t="s">
        <v>9</v>
      </c>
      <c r="C13" s="11" t="s">
        <v>20</v>
      </c>
      <c r="D13" s="21">
        <f>SUM(D14+D18+D21+D23)</f>
        <v>2827</v>
      </c>
      <c r="E13" s="24">
        <f t="shared" ref="E13:H13" si="4">SUM(E14+E18+E21+E23)</f>
        <v>1148</v>
      </c>
      <c r="F13" s="24">
        <f t="shared" si="4"/>
        <v>1129.5</v>
      </c>
      <c r="G13" s="24">
        <f t="shared" si="4"/>
        <v>855.5</v>
      </c>
      <c r="H13" s="24">
        <f t="shared" si="4"/>
        <v>244</v>
      </c>
    </row>
    <row r="14" spans="1:8" x14ac:dyDescent="0.25">
      <c r="A14" s="2"/>
      <c r="B14" s="10">
        <v>3010</v>
      </c>
      <c r="C14" s="11" t="s">
        <v>21</v>
      </c>
      <c r="D14" s="21">
        <f>D15+D16+D17</f>
        <v>815</v>
      </c>
      <c r="E14" s="24">
        <f t="shared" ref="E14:H14" si="5">E15+E16+E17</f>
        <v>516</v>
      </c>
      <c r="F14" s="24">
        <f t="shared" si="5"/>
        <v>489</v>
      </c>
      <c r="G14" s="24">
        <f t="shared" si="5"/>
        <v>263</v>
      </c>
      <c r="H14" s="24">
        <f t="shared" si="5"/>
        <v>97</v>
      </c>
    </row>
    <row r="15" spans="1:8" x14ac:dyDescent="0.25">
      <c r="A15" s="2"/>
      <c r="B15" s="9">
        <v>30100530</v>
      </c>
      <c r="C15" s="1" t="s">
        <v>26</v>
      </c>
      <c r="D15" s="19">
        <f>595+5</f>
        <v>600</v>
      </c>
      <c r="E15" s="20">
        <f>229.5+2</f>
        <v>231.5</v>
      </c>
      <c r="F15" s="20">
        <f>216.5+1</f>
        <v>217.5</v>
      </c>
      <c r="G15" s="20">
        <f>103.5+1</f>
        <v>104.5</v>
      </c>
      <c r="H15" s="20">
        <f>45.5+1</f>
        <v>46.5</v>
      </c>
    </row>
    <row r="16" spans="1:8" x14ac:dyDescent="0.25">
      <c r="A16" s="2"/>
      <c r="B16" s="9">
        <v>301009</v>
      </c>
      <c r="C16" s="1" t="s">
        <v>27</v>
      </c>
      <c r="D16" s="19">
        <v>20</v>
      </c>
      <c r="E16" s="20">
        <v>5</v>
      </c>
      <c r="F16" s="20">
        <v>5</v>
      </c>
      <c r="G16" s="20">
        <v>5</v>
      </c>
      <c r="H16" s="20">
        <v>5</v>
      </c>
    </row>
    <row r="17" spans="1:8" x14ac:dyDescent="0.25">
      <c r="A17" s="2"/>
      <c r="B17" s="9">
        <v>301050</v>
      </c>
      <c r="C17" s="1" t="s">
        <v>0</v>
      </c>
      <c r="D17" s="19">
        <f>45+150</f>
        <v>195</v>
      </c>
      <c r="E17" s="20">
        <f>229.5+50</f>
        <v>279.5</v>
      </c>
      <c r="F17" s="20">
        <f>216.5+50</f>
        <v>266.5</v>
      </c>
      <c r="G17" s="20">
        <f>103.5+50</f>
        <v>153.5</v>
      </c>
      <c r="H17" s="20">
        <f>45.5</f>
        <v>45.5</v>
      </c>
    </row>
    <row r="18" spans="1:8" x14ac:dyDescent="0.25">
      <c r="A18" s="2"/>
      <c r="B18" s="10">
        <v>3310</v>
      </c>
      <c r="C18" s="11" t="s">
        <v>28</v>
      </c>
      <c r="D18" s="21">
        <f>D19+D20</f>
        <v>700</v>
      </c>
      <c r="E18" s="21">
        <f t="shared" ref="E18:H18" si="6">E19+E20</f>
        <v>212</v>
      </c>
      <c r="F18" s="21">
        <f t="shared" si="6"/>
        <v>192</v>
      </c>
      <c r="G18" s="21">
        <f t="shared" si="6"/>
        <v>149</v>
      </c>
      <c r="H18" s="21">
        <f t="shared" si="6"/>
        <v>147</v>
      </c>
    </row>
    <row r="19" spans="1:8" x14ac:dyDescent="0.25">
      <c r="A19" s="2"/>
      <c r="B19" s="9">
        <v>331005</v>
      </c>
      <c r="C19" s="1" t="s">
        <v>29</v>
      </c>
      <c r="D19" s="19">
        <v>300</v>
      </c>
      <c r="E19" s="20">
        <v>112</v>
      </c>
      <c r="F19" s="20">
        <v>92</v>
      </c>
      <c r="G19" s="20">
        <v>49</v>
      </c>
      <c r="H19" s="20">
        <v>47</v>
      </c>
    </row>
    <row r="20" spans="1:8" x14ac:dyDescent="0.25">
      <c r="A20" s="2"/>
      <c r="B20" s="9">
        <v>331014</v>
      </c>
      <c r="C20" s="1" t="s">
        <v>30</v>
      </c>
      <c r="D20" s="19">
        <v>400</v>
      </c>
      <c r="E20" s="20">
        <v>100</v>
      </c>
      <c r="F20" s="20">
        <v>100</v>
      </c>
      <c r="G20" s="20">
        <v>100</v>
      </c>
      <c r="H20" s="20">
        <v>100</v>
      </c>
    </row>
    <row r="21" spans="1:8" x14ac:dyDescent="0.25">
      <c r="A21" s="2"/>
      <c r="B21" s="10">
        <v>3610</v>
      </c>
      <c r="C21" s="11" t="s">
        <v>1</v>
      </c>
      <c r="D21" s="21">
        <f>D22</f>
        <v>0</v>
      </c>
      <c r="E21" s="21">
        <f t="shared" ref="E21:H21" si="7">E22</f>
        <v>0</v>
      </c>
      <c r="F21" s="21">
        <f t="shared" si="7"/>
        <v>0</v>
      </c>
      <c r="G21" s="21">
        <f t="shared" si="7"/>
        <v>0</v>
      </c>
      <c r="H21" s="21">
        <f t="shared" si="7"/>
        <v>0</v>
      </c>
    </row>
    <row r="22" spans="1:8" x14ac:dyDescent="0.25">
      <c r="A22" s="2"/>
      <c r="B22" s="9">
        <v>361050</v>
      </c>
      <c r="C22" s="1" t="s">
        <v>2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x14ac:dyDescent="0.25">
      <c r="A23" s="2"/>
      <c r="B23" s="10">
        <v>3710</v>
      </c>
      <c r="C23" s="11" t="s">
        <v>31</v>
      </c>
      <c r="D23" s="21">
        <f>D24+D25+D26</f>
        <v>1312</v>
      </c>
      <c r="E23" s="21">
        <f>E24+E25+E26</f>
        <v>420</v>
      </c>
      <c r="F23" s="21">
        <f>F24+F25+F26</f>
        <v>448.5</v>
      </c>
      <c r="G23" s="21">
        <f>G24+G25+G26</f>
        <v>443.5</v>
      </c>
      <c r="H23" s="21">
        <f>H24+H25+H26</f>
        <v>0</v>
      </c>
    </row>
    <row r="24" spans="1:8" x14ac:dyDescent="0.25">
      <c r="A24" s="2"/>
      <c r="B24" s="27" t="s">
        <v>16</v>
      </c>
      <c r="C24" s="28" t="s">
        <v>32</v>
      </c>
      <c r="D24" s="22">
        <v>-30</v>
      </c>
      <c r="E24" s="23">
        <v>0</v>
      </c>
      <c r="F24" s="23"/>
      <c r="G24" s="23"/>
      <c r="H24" s="23"/>
    </row>
    <row r="25" spans="1:8" x14ac:dyDescent="0.25">
      <c r="A25" s="2"/>
      <c r="B25" s="9" t="s">
        <v>17</v>
      </c>
      <c r="C25" s="11" t="s">
        <v>33</v>
      </c>
      <c r="D25" s="19">
        <v>30</v>
      </c>
      <c r="E25" s="23">
        <v>0</v>
      </c>
      <c r="F25" s="25"/>
      <c r="G25" s="25"/>
      <c r="H25" s="25"/>
    </row>
    <row r="26" spans="1:8" x14ac:dyDescent="0.25">
      <c r="A26" s="2"/>
      <c r="B26" s="29" t="s">
        <v>39</v>
      </c>
      <c r="C26" s="30" t="s">
        <v>3</v>
      </c>
      <c r="D26" s="34">
        <f>560+752</f>
        <v>1312</v>
      </c>
      <c r="E26" s="32">
        <f>169+251</f>
        <v>420</v>
      </c>
      <c r="F26" s="32">
        <f>197.5+251</f>
        <v>448.5</v>
      </c>
      <c r="G26" s="32">
        <f>193.5+250</f>
        <v>443.5</v>
      </c>
      <c r="H26" s="32">
        <v>0</v>
      </c>
    </row>
    <row r="27" spans="1:8" x14ac:dyDescent="0.25">
      <c r="A27" s="2"/>
      <c r="B27" s="1"/>
      <c r="C27" s="1"/>
      <c r="D27" s="35"/>
      <c r="E27" s="1"/>
      <c r="F27" s="1"/>
      <c r="G27" s="1"/>
      <c r="H27" s="1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15" t="s">
        <v>40</v>
      </c>
      <c r="C29" s="15"/>
      <c r="D29" s="15" t="s">
        <v>43</v>
      </c>
      <c r="E29" s="2"/>
      <c r="F29" s="2"/>
      <c r="G29" s="2"/>
      <c r="H29" s="2"/>
    </row>
    <row r="30" spans="1:8" x14ac:dyDescent="0.25">
      <c r="A30" s="2"/>
      <c r="B30" s="15" t="s">
        <v>41</v>
      </c>
      <c r="C30" s="15"/>
      <c r="D30" s="15" t="s">
        <v>44</v>
      </c>
      <c r="E30" s="2"/>
      <c r="F30" s="2"/>
      <c r="G30" s="2"/>
      <c r="H30" s="2"/>
    </row>
    <row r="31" spans="1:8" x14ac:dyDescent="0.25">
      <c r="A31" s="2"/>
      <c r="B31" s="15" t="s">
        <v>42</v>
      </c>
      <c r="C31" s="15"/>
      <c r="D31" s="15" t="s">
        <v>45</v>
      </c>
      <c r="E31" s="2"/>
      <c r="F31" s="2"/>
      <c r="G31" s="2"/>
      <c r="H31" s="2"/>
    </row>
  </sheetData>
  <pageMargins left="0.7" right="0.7" top="0.75" bottom="0.75" header="0.3" footer="0.3"/>
  <pageSetup paperSize="9" scale="9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2A4B71-7A01-4C26-88B3-94C13EE9F471}"/>
</file>

<file path=customXml/itemProps2.xml><?xml version="1.0" encoding="utf-8"?>
<ds:datastoreItem xmlns:ds="http://schemas.openxmlformats.org/officeDocument/2006/customXml" ds:itemID="{A7A5FE4B-3AD4-43A4-9BAF-454397CDB2BC}"/>
</file>

<file path=customXml/itemProps3.xml><?xml version="1.0" encoding="utf-8"?>
<ds:datastoreItem xmlns:ds="http://schemas.openxmlformats.org/officeDocument/2006/customXml" ds:itemID="{69A9D8E8-49C3-4434-A1A1-76AA567BF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dupa</vt:lpstr>
      <vt:lpstr>rect.12.08</vt:lpstr>
      <vt:lpstr>dupa!Print_Area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Taxe</dc:creator>
  <cp:lastModifiedBy>Dell</cp:lastModifiedBy>
  <cp:lastPrinted>2024-02-05T14:14:41Z</cp:lastPrinted>
  <dcterms:created xsi:type="dcterms:W3CDTF">2019-04-11T10:08:21Z</dcterms:created>
  <dcterms:modified xsi:type="dcterms:W3CDTF">2024-02-05T15:07:40Z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